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3"/>
  </bookViews>
  <sheets>
    <sheet name="inainte-de-TF" sheetId="1" r:id="rId1"/>
    <sheet name="TINERET (TF)" sheetId="2" r:id="rId2"/>
    <sheet name="libere-TF" sheetId="3" r:id="rId3"/>
    <sheet name="TOTAL" sheetId="4" r:id="rId4"/>
  </sheets>
  <definedNames/>
  <calcPr fullCalcOnLoad="1"/>
</workbook>
</file>

<file path=xl/sharedStrings.xml><?xml version="1.0" encoding="utf-8"?>
<sst xmlns="http://schemas.openxmlformats.org/spreadsheetml/2006/main" count="132" uniqueCount="67">
  <si>
    <t>LIBERE-TF</t>
  </si>
  <si>
    <t>CNIS 2007</t>
  </si>
  <si>
    <t>Petrom Ploiesti</t>
  </si>
  <si>
    <t>pct. scara</t>
  </si>
  <si>
    <t>C</t>
  </si>
  <si>
    <t>U Cluj</t>
  </si>
  <si>
    <t>J-C</t>
  </si>
  <si>
    <t>SIBEF Dan-Robert</t>
  </si>
  <si>
    <t>Farul Constanta</t>
  </si>
  <si>
    <t>J</t>
  </si>
  <si>
    <t>PETRE Ana-Maria</t>
  </si>
  <si>
    <t>MIHAI Iulian</t>
  </si>
  <si>
    <t>MUNTEANU Mirela</t>
  </si>
  <si>
    <t>RAILEANU Laura</t>
  </si>
  <si>
    <t>MIRICA Rodica</t>
  </si>
  <si>
    <t>COSTACHE Matei</t>
  </si>
  <si>
    <t>TUDOR Bianca-Elena</t>
  </si>
  <si>
    <t>VINCZE Naomi</t>
  </si>
  <si>
    <t>SANDU Cristina</t>
  </si>
  <si>
    <t>JUNIORI</t>
  </si>
  <si>
    <t>Pt Neamt</t>
  </si>
  <si>
    <t>Busteni</t>
  </si>
  <si>
    <t>L1</t>
  </si>
  <si>
    <t>L2</t>
  </si>
  <si>
    <t>Total (L1+L2)*1.5</t>
  </si>
  <si>
    <t>Eforie</t>
  </si>
  <si>
    <t>Total</t>
  </si>
  <si>
    <t>CADETI</t>
  </si>
  <si>
    <t>Iulian Andrei MIHAI</t>
  </si>
  <si>
    <t>Ana-Maria PETRE</t>
  </si>
  <si>
    <t>Cosmina MIHALCA</t>
  </si>
  <si>
    <t>Ioana CALIN</t>
  </si>
  <si>
    <t>Laura RAILEANU</t>
  </si>
  <si>
    <t>Veronica BADICA</t>
  </si>
  <si>
    <t>Mirela MUNTEANU</t>
  </si>
  <si>
    <t>Bianca TUDOR</t>
  </si>
  <si>
    <t>Naomi VINCZE</t>
  </si>
  <si>
    <t>Matei COSTACHE</t>
  </si>
  <si>
    <t>Georgiana VASILE</t>
  </si>
  <si>
    <t>Rodica MIRICA</t>
  </si>
  <si>
    <t>Cristina SANDU</t>
  </si>
  <si>
    <t>Dan SIBEF</t>
  </si>
  <si>
    <t>Florin MERLA</t>
  </si>
  <si>
    <t>Andreea BARAN</t>
  </si>
  <si>
    <t>Laura MIHALCA</t>
  </si>
  <si>
    <t>Octavian IVANOV</t>
  </si>
  <si>
    <t>Silviu POPESCU</t>
  </si>
  <si>
    <t>loc</t>
  </si>
  <si>
    <t>NUME</t>
  </si>
  <si>
    <t>cat</t>
  </si>
  <si>
    <t>CLUB</t>
  </si>
  <si>
    <t>Dupli clasic</t>
  </si>
  <si>
    <t>Dupli completiv</t>
  </si>
  <si>
    <t>Comp.</t>
  </si>
  <si>
    <t>Libere</t>
  </si>
  <si>
    <t>TOTAL</t>
  </si>
  <si>
    <t>Petrom</t>
  </si>
  <si>
    <t>Ana Maria PETRE</t>
  </si>
  <si>
    <t>Iulian MIHAI</t>
  </si>
  <si>
    <t>Petron</t>
  </si>
  <si>
    <t>Farul</t>
  </si>
  <si>
    <t>TF</t>
  </si>
  <si>
    <t>TF-L</t>
  </si>
  <si>
    <t>(L1+L2)*1.5</t>
  </si>
  <si>
    <t>Et. 1</t>
  </si>
  <si>
    <t>Et. II</t>
  </si>
  <si>
    <t>Et. III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</si>
</sst>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"/>
  </numFmts>
  <fonts count="11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name val="Verdana"/>
      <family val="2"/>
    </font>
    <font>
      <b/>
      <sz val="8"/>
      <color indexed="10"/>
      <name val="Verdana"/>
      <family val="2"/>
    </font>
    <font>
      <sz val="8"/>
      <name val="Verdana"/>
      <family val="2"/>
    </font>
    <font>
      <sz val="8"/>
      <color indexed="10"/>
      <name val="Verdana"/>
      <family val="2"/>
    </font>
    <font>
      <sz val="8"/>
      <color indexed="22"/>
      <name val="Verdana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1" fillId="0" borderId="3" xfId="0" applyFont="1" applyFill="1" applyBorder="1" applyAlignment="1" applyProtection="1">
      <alignment horizontal="center" vertical="center" wrapText="1"/>
      <protection/>
    </xf>
    <xf numFmtId="0" fontId="8" fillId="0" borderId="4" xfId="0" applyFont="1" applyFill="1" applyBorder="1" applyAlignment="1" applyProtection="1">
      <alignment horizontal="center" vertical="center" wrapText="1"/>
      <protection/>
    </xf>
    <xf numFmtId="0" fontId="9" fillId="0" borderId="1" xfId="0" applyFont="1" applyFill="1" applyBorder="1" applyAlignment="1" applyProtection="1">
      <alignment horizontal="center" vertical="center" wrapText="1"/>
      <protection/>
    </xf>
    <xf numFmtId="0" fontId="9" fillId="0" borderId="5" xfId="0" applyFont="1" applyFill="1" applyBorder="1" applyAlignment="1" applyProtection="1">
      <alignment horizontal="center" vertical="center" wrapText="1"/>
      <protection/>
    </xf>
    <xf numFmtId="0" fontId="9" fillId="0" borderId="6" xfId="0" applyFont="1" applyFill="1" applyBorder="1" applyAlignment="1" applyProtection="1">
      <alignment horizontal="center"/>
      <protection/>
    </xf>
    <xf numFmtId="0" fontId="9" fillId="0" borderId="5" xfId="0" applyFont="1" applyFill="1" applyBorder="1" applyAlignment="1" applyProtection="1">
      <alignment horizontal="center"/>
      <protection/>
    </xf>
    <xf numFmtId="0" fontId="8" fillId="0" borderId="7" xfId="0" applyFont="1" applyFill="1" applyBorder="1" applyAlignment="1" applyProtection="1">
      <alignment horizontal="center"/>
      <protection/>
    </xf>
    <xf numFmtId="0" fontId="8" fillId="0" borderId="8" xfId="0" applyFont="1" applyFill="1" applyBorder="1" applyAlignment="1" applyProtection="1">
      <alignment horizontal="center" vertical="center" wrapText="1"/>
      <protection/>
    </xf>
    <xf numFmtId="0" fontId="9" fillId="0" borderId="1" xfId="0" applyFont="1" applyFill="1" applyBorder="1" applyAlignment="1" applyProtection="1">
      <alignment horizontal="center"/>
      <protection/>
    </xf>
    <xf numFmtId="0" fontId="8" fillId="0" borderId="9" xfId="0" applyFont="1" applyFill="1" applyBorder="1" applyAlignment="1" applyProtection="1">
      <alignment horizontal="center"/>
      <protection/>
    </xf>
    <xf numFmtId="0" fontId="0" fillId="0" borderId="4" xfId="0" applyFont="1" applyBorder="1" applyAlignment="1">
      <alignment/>
    </xf>
    <xf numFmtId="0" fontId="8" fillId="0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/>
    </xf>
    <xf numFmtId="0" fontId="9" fillId="0" borderId="1" xfId="0" applyFont="1" applyFill="1" applyBorder="1" applyAlignment="1" applyProtection="1">
      <alignment horizontal="left" vertical="center" wrapText="1"/>
      <protection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right"/>
    </xf>
    <xf numFmtId="1" fontId="1" fillId="2" borderId="0" xfId="0" applyNumberFormat="1" applyFont="1" applyFill="1" applyAlignment="1">
      <alignment/>
    </xf>
    <xf numFmtId="0" fontId="0" fillId="3" borderId="1" xfId="0" applyFill="1" applyBorder="1" applyAlignment="1">
      <alignment/>
    </xf>
    <xf numFmtId="0" fontId="10" fillId="0" borderId="1" xfId="0" applyFont="1" applyBorder="1" applyAlignment="1">
      <alignment/>
    </xf>
    <xf numFmtId="0" fontId="0" fillId="0" borderId="0" xfId="0" applyAlignment="1">
      <alignment horizontal="center"/>
    </xf>
    <xf numFmtId="2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38100</xdr:colOff>
      <xdr:row>11</xdr:row>
      <xdr:rowOff>0</xdr:rowOff>
    </xdr:from>
    <xdr:to>
      <xdr:col>15</xdr:col>
      <xdr:colOff>581025</xdr:colOff>
      <xdr:row>18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1781175"/>
          <a:ext cx="11525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25</xdr:row>
      <xdr:rowOff>28575</xdr:rowOff>
    </xdr:from>
    <xdr:to>
      <xdr:col>15</xdr:col>
      <xdr:colOff>590550</xdr:colOff>
      <xdr:row>32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96025" y="4076700"/>
          <a:ext cx="11811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18</xdr:row>
      <xdr:rowOff>19050</xdr:rowOff>
    </xdr:from>
    <xdr:to>
      <xdr:col>15</xdr:col>
      <xdr:colOff>590550</xdr:colOff>
      <xdr:row>25</xdr:row>
      <xdr:rowOff>19050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24600" y="2933700"/>
          <a:ext cx="11525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1</xdr:row>
      <xdr:rowOff>0</xdr:rowOff>
    </xdr:from>
    <xdr:to>
      <xdr:col>15</xdr:col>
      <xdr:colOff>571500</xdr:colOff>
      <xdr:row>8</xdr:row>
      <xdr:rowOff>9525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0" y="161925"/>
          <a:ext cx="11715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1"/>
  <sheetViews>
    <sheetView workbookViewId="0" topLeftCell="A1">
      <selection activeCell="C26" sqref="C26"/>
    </sheetView>
  </sheetViews>
  <sheetFormatPr defaultColWidth="9.140625" defaultRowHeight="12.75"/>
  <cols>
    <col min="2" max="2" width="20.421875" style="0" customWidth="1"/>
    <col min="3" max="3" width="10.421875" style="0" customWidth="1"/>
    <col min="7" max="7" width="16.7109375" style="0" customWidth="1"/>
  </cols>
  <sheetData>
    <row r="1" ht="12.75">
      <c r="B1" s="2" t="s">
        <v>19</v>
      </c>
    </row>
    <row r="2" spans="2:9" s="32" customFormat="1" ht="12.75">
      <c r="B2" s="30"/>
      <c r="C2" s="31" t="s">
        <v>20</v>
      </c>
      <c r="D2" s="31" t="s">
        <v>21</v>
      </c>
      <c r="E2" s="31" t="s">
        <v>22</v>
      </c>
      <c r="F2" s="31" t="s">
        <v>23</v>
      </c>
      <c r="G2" s="31" t="s">
        <v>24</v>
      </c>
      <c r="H2" s="31" t="s">
        <v>25</v>
      </c>
      <c r="I2" s="31" t="s">
        <v>26</v>
      </c>
    </row>
    <row r="3" spans="2:9" ht="12.75">
      <c r="B3" s="5" t="s">
        <v>41</v>
      </c>
      <c r="C3" s="3">
        <v>1384</v>
      </c>
      <c r="D3" s="3"/>
      <c r="E3" s="3">
        <v>617</v>
      </c>
      <c r="F3" s="3">
        <v>457</v>
      </c>
      <c r="G3" s="3">
        <f>(E3+F3)*1.5</f>
        <v>1611</v>
      </c>
      <c r="H3" s="3">
        <v>1276</v>
      </c>
      <c r="I3" s="4">
        <f>C3+D3+G3+H3</f>
        <v>4271</v>
      </c>
    </row>
    <row r="4" spans="2:9" ht="12.75">
      <c r="B4" s="5" t="s">
        <v>42</v>
      </c>
      <c r="C4" s="3">
        <v>1384</v>
      </c>
      <c r="D4" s="3">
        <v>1279</v>
      </c>
      <c r="E4" s="3">
        <v>391</v>
      </c>
      <c r="F4" s="3">
        <v>617</v>
      </c>
      <c r="G4" s="3">
        <f>(E4+F4)*1.5</f>
        <v>1512</v>
      </c>
      <c r="H4" s="3"/>
      <c r="I4" s="4">
        <f>C4+D4+G4+H4</f>
        <v>4175</v>
      </c>
    </row>
    <row r="5" spans="2:9" ht="12.75">
      <c r="B5" s="5" t="s">
        <v>43</v>
      </c>
      <c r="C5" s="3">
        <v>807</v>
      </c>
      <c r="D5" s="3">
        <v>1240</v>
      </c>
      <c r="E5" s="3">
        <v>457</v>
      </c>
      <c r="F5" s="3">
        <v>391</v>
      </c>
      <c r="G5" s="3">
        <f>(E5+F5)*1.5</f>
        <v>1272</v>
      </c>
      <c r="H5" s="3">
        <v>1089</v>
      </c>
      <c r="I5" s="4">
        <f>D5+G5+H5</f>
        <v>3601</v>
      </c>
    </row>
    <row r="6" spans="2:9" ht="12.75">
      <c r="B6" s="5" t="s">
        <v>44</v>
      </c>
      <c r="C6" s="3">
        <v>412</v>
      </c>
      <c r="D6" s="3">
        <v>1206</v>
      </c>
      <c r="E6" s="3">
        <v>262</v>
      </c>
      <c r="F6" s="3">
        <v>146</v>
      </c>
      <c r="G6" s="3">
        <f>(E6+F6)*1.5</f>
        <v>612</v>
      </c>
      <c r="H6" s="3"/>
      <c r="I6" s="4">
        <f>C6+D6+G6+H6</f>
        <v>2230</v>
      </c>
    </row>
    <row r="7" spans="2:9" ht="12.75">
      <c r="B7" s="5" t="s">
        <v>45</v>
      </c>
      <c r="C7" s="3">
        <v>748</v>
      </c>
      <c r="D7" s="3"/>
      <c r="E7" s="3">
        <v>121</v>
      </c>
      <c r="F7" s="3">
        <v>56</v>
      </c>
      <c r="G7" s="3">
        <v>266</v>
      </c>
      <c r="H7" s="3"/>
      <c r="I7" s="4">
        <f>C7+D7+G7+H7</f>
        <v>1014</v>
      </c>
    </row>
    <row r="8" spans="2:9" ht="12.75">
      <c r="B8" s="5" t="s">
        <v>46</v>
      </c>
      <c r="C8" s="3"/>
      <c r="D8" s="3">
        <v>911</v>
      </c>
      <c r="E8" s="3"/>
      <c r="F8" s="3"/>
      <c r="G8" s="3"/>
      <c r="H8" s="3"/>
      <c r="I8" s="4">
        <f>C8+D8+G8+H8</f>
        <v>911</v>
      </c>
    </row>
    <row r="9" ht="12.75">
      <c r="B9" s="6"/>
    </row>
    <row r="10" ht="12.75">
      <c r="B10" s="6"/>
    </row>
    <row r="11" ht="12.75">
      <c r="B11" s="7" t="s">
        <v>27</v>
      </c>
    </row>
    <row r="12" spans="2:9" ht="12.75">
      <c r="B12" s="5" t="s">
        <v>28</v>
      </c>
      <c r="C12" s="3">
        <v>914</v>
      </c>
      <c r="D12" s="3">
        <v>993</v>
      </c>
      <c r="E12" s="3">
        <v>299</v>
      </c>
      <c r="F12" s="3">
        <v>262</v>
      </c>
      <c r="G12" s="3">
        <v>842</v>
      </c>
      <c r="H12" s="3">
        <v>758</v>
      </c>
      <c r="I12" s="4">
        <f>C12+D12+G12</f>
        <v>2749</v>
      </c>
    </row>
    <row r="13" spans="2:9" ht="12.75">
      <c r="B13" s="5" t="s">
        <v>29</v>
      </c>
      <c r="C13" s="3">
        <v>703</v>
      </c>
      <c r="D13" s="3">
        <v>993</v>
      </c>
      <c r="E13" s="3">
        <v>171</v>
      </c>
      <c r="F13" s="3">
        <v>146</v>
      </c>
      <c r="G13" s="3">
        <v>476</v>
      </c>
      <c r="H13" s="3">
        <v>829</v>
      </c>
      <c r="I13" s="4">
        <f>D13+G13+H13</f>
        <v>2298</v>
      </c>
    </row>
    <row r="14" spans="2:9" ht="12.75">
      <c r="B14" s="5" t="s">
        <v>30</v>
      </c>
      <c r="C14" s="3">
        <v>534</v>
      </c>
      <c r="D14" s="3">
        <v>693</v>
      </c>
      <c r="E14" s="3">
        <v>341</v>
      </c>
      <c r="F14" s="3">
        <v>299</v>
      </c>
      <c r="G14" s="3">
        <f>(E14+F14)*1.5</f>
        <v>960</v>
      </c>
      <c r="H14" s="3"/>
      <c r="I14" s="4">
        <f>C14+D14+G14+H14</f>
        <v>2187</v>
      </c>
    </row>
    <row r="15" spans="2:9" ht="12.75">
      <c r="B15" s="5" t="s">
        <v>40</v>
      </c>
      <c r="C15" s="3"/>
      <c r="D15" s="3">
        <v>671</v>
      </c>
      <c r="E15" s="3">
        <v>199</v>
      </c>
      <c r="F15" s="3">
        <v>171</v>
      </c>
      <c r="G15" s="3">
        <f>(E15+F15)*1.5</f>
        <v>555</v>
      </c>
      <c r="H15" s="3">
        <v>671</v>
      </c>
      <c r="I15" s="4">
        <f>C15+D15+G15+H15</f>
        <v>1897</v>
      </c>
    </row>
    <row r="16" spans="2:9" ht="12.75">
      <c r="B16" s="5" t="s">
        <v>31</v>
      </c>
      <c r="C16" s="3">
        <v>610</v>
      </c>
      <c r="D16" s="3">
        <v>769</v>
      </c>
      <c r="E16" s="3">
        <v>99</v>
      </c>
      <c r="F16" s="3">
        <v>121</v>
      </c>
      <c r="G16" s="3">
        <f>(E16+F16)*1.5</f>
        <v>330</v>
      </c>
      <c r="H16" s="3"/>
      <c r="I16" s="4">
        <f>C16+D16+G16+H16</f>
        <v>1709</v>
      </c>
    </row>
    <row r="17" spans="2:9" ht="12.75">
      <c r="B17" s="5" t="s">
        <v>32</v>
      </c>
      <c r="C17" s="3">
        <v>220</v>
      </c>
      <c r="D17" s="3">
        <v>364</v>
      </c>
      <c r="E17" s="3">
        <v>229</v>
      </c>
      <c r="F17" s="3">
        <v>341</v>
      </c>
      <c r="G17" s="3">
        <f>(E17+F17)*1.5</f>
        <v>855</v>
      </c>
      <c r="H17" s="3">
        <v>458</v>
      </c>
      <c r="I17" s="4">
        <f>D17+G17+H17</f>
        <v>1677</v>
      </c>
    </row>
    <row r="18" spans="2:9" ht="12.75">
      <c r="B18" s="5" t="s">
        <v>33</v>
      </c>
      <c r="C18" s="3">
        <v>384</v>
      </c>
      <c r="D18" s="3">
        <v>614</v>
      </c>
      <c r="E18" s="3">
        <v>77</v>
      </c>
      <c r="F18" s="3">
        <v>99</v>
      </c>
      <c r="G18" s="3">
        <f>(E18+F18)*1.5</f>
        <v>264</v>
      </c>
      <c r="H18" s="3">
        <v>487</v>
      </c>
      <c r="I18" s="4">
        <f>D18+G18+H18</f>
        <v>1365</v>
      </c>
    </row>
    <row r="19" spans="2:9" ht="12.75">
      <c r="B19" s="5" t="s">
        <v>34</v>
      </c>
      <c r="C19" s="3">
        <v>287</v>
      </c>
      <c r="D19" s="3">
        <v>410</v>
      </c>
      <c r="E19" s="3">
        <v>146</v>
      </c>
      <c r="F19" s="3">
        <v>229</v>
      </c>
      <c r="G19" s="3">
        <v>563</v>
      </c>
      <c r="H19" s="3">
        <v>238</v>
      </c>
      <c r="I19" s="4">
        <f>C19+D19+G19</f>
        <v>1260</v>
      </c>
    </row>
    <row r="20" spans="2:9" ht="12.75">
      <c r="B20" s="5" t="s">
        <v>39</v>
      </c>
      <c r="C20" s="3"/>
      <c r="D20" s="3">
        <v>369</v>
      </c>
      <c r="E20" s="3"/>
      <c r="F20" s="3"/>
      <c r="G20" s="3"/>
      <c r="H20" s="3">
        <v>572</v>
      </c>
      <c r="I20" s="4">
        <f>C20+D20+G20+H20</f>
        <v>941</v>
      </c>
    </row>
    <row r="21" spans="2:9" ht="12.75">
      <c r="B21" s="5" t="s">
        <v>35</v>
      </c>
      <c r="C21" s="3">
        <v>190</v>
      </c>
      <c r="D21" s="3">
        <v>216</v>
      </c>
      <c r="E21" s="3">
        <v>56</v>
      </c>
      <c r="F21" s="3">
        <v>56</v>
      </c>
      <c r="G21" s="3">
        <f>(E21+F21)*1.5</f>
        <v>168</v>
      </c>
      <c r="H21" s="3">
        <v>219</v>
      </c>
      <c r="I21" s="4">
        <f>D21+G21+H21</f>
        <v>603</v>
      </c>
    </row>
    <row r="22" spans="2:9" ht="12.75">
      <c r="B22" s="5" t="s">
        <v>38</v>
      </c>
      <c r="C22" s="3"/>
      <c r="D22" s="3">
        <v>300</v>
      </c>
      <c r="E22" s="3"/>
      <c r="F22" s="3"/>
      <c r="G22" s="3"/>
      <c r="H22" s="3"/>
      <c r="I22" s="4">
        <f>C22+D22+G22+H22</f>
        <v>300</v>
      </c>
    </row>
    <row r="23" spans="2:9" ht="12.75">
      <c r="B23" s="5" t="s">
        <v>37</v>
      </c>
      <c r="C23" s="3"/>
      <c r="D23" s="3">
        <v>105</v>
      </c>
      <c r="E23" s="3">
        <v>37</v>
      </c>
      <c r="F23" s="3">
        <v>37</v>
      </c>
      <c r="G23" s="3">
        <f>(E23+F23)*1.5</f>
        <v>111</v>
      </c>
      <c r="H23" s="3"/>
      <c r="I23" s="4">
        <f>C23+D23+G23+H23</f>
        <v>216</v>
      </c>
    </row>
    <row r="24" spans="2:9" ht="12.75">
      <c r="B24" s="5" t="s">
        <v>36</v>
      </c>
      <c r="C24" s="3"/>
      <c r="D24" s="3">
        <v>87</v>
      </c>
      <c r="E24" s="3">
        <v>18</v>
      </c>
      <c r="F24" s="3">
        <v>18</v>
      </c>
      <c r="G24" s="3">
        <f>(E24+F24)*1.5</f>
        <v>54</v>
      </c>
      <c r="H24" s="3"/>
      <c r="I24" s="4">
        <f>C24+D24+G24+H24</f>
        <v>141</v>
      </c>
    </row>
    <row r="25" ht="12.75">
      <c r="B25" s="8"/>
    </row>
    <row r="26" ht="12.75">
      <c r="B26" s="9"/>
    </row>
    <row r="27" ht="12.75">
      <c r="B27" s="10"/>
    </row>
    <row r="28" ht="12.75">
      <c r="B28" s="9"/>
    </row>
    <row r="29" ht="12.75">
      <c r="B29" s="10"/>
    </row>
    <row r="30" ht="12.75">
      <c r="B30" s="9"/>
    </row>
    <row r="31" ht="12.75">
      <c r="B31" s="10"/>
    </row>
    <row r="32" ht="12.75">
      <c r="B32" s="11"/>
    </row>
    <row r="33" ht="12.75">
      <c r="B33" s="12"/>
    </row>
    <row r="34" ht="12.75">
      <c r="B34" s="13"/>
    </row>
    <row r="35" ht="12.75">
      <c r="B35" s="10"/>
    </row>
    <row r="36" ht="12.75">
      <c r="B36" s="9"/>
    </row>
    <row r="37" ht="12.75">
      <c r="B37" s="10"/>
    </row>
    <row r="38" ht="12.75">
      <c r="B38" s="9"/>
    </row>
    <row r="39" ht="12.75">
      <c r="B39" s="10"/>
    </row>
    <row r="40" ht="12.75">
      <c r="B40" s="9"/>
    </row>
    <row r="41" ht="12.75">
      <c r="B41" s="10"/>
    </row>
    <row r="42" ht="12.75">
      <c r="B42" s="11"/>
    </row>
    <row r="43" ht="12.75">
      <c r="B43" s="12"/>
    </row>
    <row r="44" ht="12.75">
      <c r="B44" s="13"/>
    </row>
    <row r="45" ht="12.75">
      <c r="B45" s="10"/>
    </row>
    <row r="46" ht="12.75">
      <c r="B46" s="9"/>
    </row>
    <row r="47" ht="12.75">
      <c r="B47" s="10"/>
    </row>
    <row r="48" ht="12.75">
      <c r="B48" s="9"/>
    </row>
    <row r="49" ht="12.75">
      <c r="B49" s="10"/>
    </row>
    <row r="50" ht="12.75">
      <c r="B50" s="9"/>
    </row>
    <row r="51" ht="12.75">
      <c r="B51" s="10"/>
    </row>
  </sheetData>
  <printOptions/>
  <pageMargins left="0.75" right="0.75" top="1" bottom="1" header="0.5" footer="0.5"/>
  <pageSetup horizontalDpi="96" verticalDpi="96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E18" sqref="E18"/>
    </sheetView>
  </sheetViews>
  <sheetFormatPr defaultColWidth="9.140625" defaultRowHeight="12.75"/>
  <cols>
    <col min="1" max="1" width="4.28125" style="15" customWidth="1"/>
    <col min="2" max="2" width="17.421875" style="15" customWidth="1"/>
    <col min="3" max="3" width="5.421875" style="15" customWidth="1"/>
    <col min="4" max="5" width="10.57421875" style="15" customWidth="1"/>
    <col min="6" max="6" width="9.7109375" style="15" hidden="1" customWidth="1"/>
    <col min="7" max="7" width="9.7109375" style="15" customWidth="1"/>
    <col min="8" max="8" width="9.8515625" style="15" customWidth="1"/>
    <col min="9" max="9" width="10.00390625" style="15" customWidth="1"/>
    <col min="10" max="10" width="11.7109375" style="1" customWidth="1"/>
    <col min="11" max="16384" width="9.140625" style="15" customWidth="1"/>
  </cols>
  <sheetData>
    <row r="1" spans="1:10" ht="39" thickBot="1">
      <c r="A1" s="14" t="s">
        <v>47</v>
      </c>
      <c r="B1" s="14" t="s">
        <v>48</v>
      </c>
      <c r="C1" s="14" t="s">
        <v>49</v>
      </c>
      <c r="D1" s="14" t="s">
        <v>50</v>
      </c>
      <c r="E1" s="14" t="s">
        <v>51</v>
      </c>
      <c r="G1" s="14" t="s">
        <v>52</v>
      </c>
      <c r="H1" s="14" t="s">
        <v>53</v>
      </c>
      <c r="I1" s="14" t="s">
        <v>54</v>
      </c>
      <c r="J1" s="16" t="s">
        <v>55</v>
      </c>
    </row>
    <row r="2" spans="1:10" ht="12.75">
      <c r="A2" s="17"/>
      <c r="B2" s="29" t="s">
        <v>32</v>
      </c>
      <c r="C2" s="19" t="s">
        <v>4</v>
      </c>
      <c r="D2" s="19"/>
      <c r="E2" s="19">
        <v>765</v>
      </c>
      <c r="F2" s="20">
        <f>(575*1.33)</f>
        <v>764.75</v>
      </c>
      <c r="G2" s="21"/>
      <c r="H2" s="21">
        <v>765</v>
      </c>
      <c r="I2"/>
      <c r="J2" s="22">
        <f aca="true" t="shared" si="0" ref="J2:J11">E2+G2+H2+I2</f>
        <v>1530</v>
      </c>
    </row>
    <row r="3" spans="1:10" ht="12.75">
      <c r="A3" s="23"/>
      <c r="B3" s="29" t="s">
        <v>40</v>
      </c>
      <c r="C3" s="18" t="s">
        <v>4</v>
      </c>
      <c r="D3" s="18" t="s">
        <v>56</v>
      </c>
      <c r="E3" s="18">
        <v>518</v>
      </c>
      <c r="F3" s="20">
        <f>(389*1.33)</f>
        <v>517.37</v>
      </c>
      <c r="G3" s="24"/>
      <c r="H3" s="24">
        <v>217</v>
      </c>
      <c r="I3"/>
      <c r="J3" s="25">
        <f t="shared" si="0"/>
        <v>735</v>
      </c>
    </row>
    <row r="4" spans="1:10" ht="12.75">
      <c r="A4" s="17"/>
      <c r="B4" s="29" t="s">
        <v>57</v>
      </c>
      <c r="C4" s="18" t="s">
        <v>4</v>
      </c>
      <c r="D4" s="18" t="s">
        <v>56</v>
      </c>
      <c r="E4" s="18">
        <v>217</v>
      </c>
      <c r="F4" s="20">
        <f>(163*1.33)</f>
        <v>216.79000000000002</v>
      </c>
      <c r="G4" s="24"/>
      <c r="H4" s="24">
        <v>518</v>
      </c>
      <c r="I4"/>
      <c r="J4" s="25">
        <f t="shared" si="0"/>
        <v>735</v>
      </c>
    </row>
    <row r="5" spans="1:10" ht="12.75">
      <c r="A5" s="17"/>
      <c r="B5" s="29" t="s">
        <v>58</v>
      </c>
      <c r="C5" s="18" t="s">
        <v>4</v>
      </c>
      <c r="D5" s="18" t="s">
        <v>59</v>
      </c>
      <c r="E5" s="18">
        <v>273</v>
      </c>
      <c r="F5" s="20">
        <f>(205*1.33)</f>
        <v>272.65000000000003</v>
      </c>
      <c r="G5" s="24"/>
      <c r="H5" s="24">
        <v>415</v>
      </c>
      <c r="I5"/>
      <c r="J5" s="25">
        <f t="shared" si="0"/>
        <v>688</v>
      </c>
    </row>
    <row r="6" spans="1:10" ht="12.75">
      <c r="A6" s="23"/>
      <c r="B6" s="29" t="s">
        <v>34</v>
      </c>
      <c r="C6" s="18" t="s">
        <v>4</v>
      </c>
      <c r="D6" s="18"/>
      <c r="E6" s="18">
        <v>338</v>
      </c>
      <c r="F6" s="20">
        <f>(254*1.33)</f>
        <v>337.82</v>
      </c>
      <c r="G6" s="24"/>
      <c r="H6" s="24">
        <v>338</v>
      </c>
      <c r="I6"/>
      <c r="J6" s="25">
        <f t="shared" si="0"/>
        <v>676</v>
      </c>
    </row>
    <row r="7" spans="1:10" ht="12.75">
      <c r="A7" s="17"/>
      <c r="B7" s="29" t="s">
        <v>41</v>
      </c>
      <c r="C7" s="18" t="s">
        <v>9</v>
      </c>
      <c r="D7" s="18" t="s">
        <v>60</v>
      </c>
      <c r="E7" s="18">
        <v>415</v>
      </c>
      <c r="F7" s="20">
        <f>(312*1.33)</f>
        <v>414.96000000000004</v>
      </c>
      <c r="G7" s="24">
        <v>765</v>
      </c>
      <c r="H7" s="24">
        <v>167</v>
      </c>
      <c r="I7"/>
      <c r="J7" s="25">
        <f t="shared" si="0"/>
        <v>1347</v>
      </c>
    </row>
    <row r="8" spans="1:10" ht="12.75">
      <c r="A8" s="26"/>
      <c r="B8" s="29" t="s">
        <v>35</v>
      </c>
      <c r="C8" s="18" t="s">
        <v>4</v>
      </c>
      <c r="D8" s="18" t="s">
        <v>56</v>
      </c>
      <c r="E8" s="18">
        <v>120</v>
      </c>
      <c r="F8" s="20">
        <f>(90*1.33)</f>
        <v>119.7</v>
      </c>
      <c r="G8" s="24"/>
      <c r="H8" s="24">
        <v>273</v>
      </c>
      <c r="I8"/>
      <c r="J8" s="25">
        <f t="shared" si="0"/>
        <v>393</v>
      </c>
    </row>
    <row r="9" spans="1:10" ht="12.75">
      <c r="A9" s="27"/>
      <c r="B9" s="29" t="s">
        <v>39</v>
      </c>
      <c r="C9" s="18" t="s">
        <v>4</v>
      </c>
      <c r="D9" s="18"/>
      <c r="E9" s="18">
        <v>167</v>
      </c>
      <c r="F9" s="20">
        <f>(125*1.33)</f>
        <v>166.25</v>
      </c>
      <c r="G9" s="24"/>
      <c r="H9" s="24">
        <v>120</v>
      </c>
      <c r="I9"/>
      <c r="J9" s="25">
        <f t="shared" si="0"/>
        <v>287</v>
      </c>
    </row>
    <row r="10" spans="1:10" ht="12.75">
      <c r="A10" s="28"/>
      <c r="B10" s="29" t="s">
        <v>37</v>
      </c>
      <c r="C10" s="18" t="s">
        <v>4</v>
      </c>
      <c r="D10" s="18"/>
      <c r="E10" s="18">
        <v>78</v>
      </c>
      <c r="F10" s="20">
        <f>(58*1.33)</f>
        <v>77.14</v>
      </c>
      <c r="G10" s="24"/>
      <c r="H10" s="24"/>
      <c r="I10"/>
      <c r="J10" s="25">
        <f t="shared" si="0"/>
        <v>78</v>
      </c>
    </row>
    <row r="11" spans="1:10" ht="12.75">
      <c r="A11" s="28"/>
      <c r="B11" s="29" t="s">
        <v>36</v>
      </c>
      <c r="C11" s="18" t="s">
        <v>4</v>
      </c>
      <c r="D11" s="18"/>
      <c r="E11" s="18">
        <v>38</v>
      </c>
      <c r="F11" s="20">
        <f>(28*1.33)</f>
        <v>37.24</v>
      </c>
      <c r="G11" s="24"/>
      <c r="H11" s="24"/>
      <c r="I11"/>
      <c r="J11" s="25">
        <f t="shared" si="0"/>
        <v>38</v>
      </c>
    </row>
  </sheetData>
  <printOptions/>
  <pageMargins left="0.75" right="0.75" top="1" bottom="1" header="0.5" footer="0.5"/>
  <pageSetup horizontalDpi="96" verticalDpi="96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C32" sqref="C32"/>
    </sheetView>
  </sheetViews>
  <sheetFormatPr defaultColWidth="9.140625" defaultRowHeight="12.75"/>
  <cols>
    <col min="1" max="1" width="13.8515625" style="0" bestFit="1" customWidth="1"/>
    <col min="2" max="2" width="19.140625" style="0" bestFit="1" customWidth="1"/>
    <col min="3" max="3" width="14.28125" style="0" bestFit="1" customWidth="1"/>
    <col min="4" max="4" width="2.28125" style="0" bestFit="1" customWidth="1"/>
    <col min="5" max="5" width="5.00390625" style="0" bestFit="1" customWidth="1"/>
    <col min="6" max="6" width="9.28125" style="0" bestFit="1" customWidth="1"/>
  </cols>
  <sheetData>
    <row r="1" ht="12.75">
      <c r="A1" s="1" t="s">
        <v>1</v>
      </c>
    </row>
    <row r="2" ht="12.75">
      <c r="A2" s="1" t="s">
        <v>6</v>
      </c>
    </row>
    <row r="3" spans="1:6" ht="12.75">
      <c r="A3" s="1" t="s">
        <v>0</v>
      </c>
      <c r="F3" t="s">
        <v>3</v>
      </c>
    </row>
    <row r="4" spans="1:6" ht="12.75">
      <c r="A4">
        <v>1</v>
      </c>
      <c r="B4" t="s">
        <v>7</v>
      </c>
      <c r="C4" t="s">
        <v>8</v>
      </c>
      <c r="D4" t="s">
        <v>9</v>
      </c>
      <c r="E4">
        <v>7889</v>
      </c>
      <c r="F4">
        <v>575</v>
      </c>
    </row>
    <row r="5" spans="1:6" ht="12.75">
      <c r="A5">
        <v>2</v>
      </c>
      <c r="B5" t="s">
        <v>10</v>
      </c>
      <c r="C5" t="s">
        <v>2</v>
      </c>
      <c r="D5" t="s">
        <v>4</v>
      </c>
      <c r="E5">
        <v>6717</v>
      </c>
      <c r="F5">
        <v>389</v>
      </c>
    </row>
    <row r="6" spans="1:6" ht="12.75">
      <c r="A6">
        <v>3</v>
      </c>
      <c r="B6" t="s">
        <v>11</v>
      </c>
      <c r="C6" t="s">
        <v>2</v>
      </c>
      <c r="D6" t="s">
        <v>4</v>
      </c>
      <c r="E6">
        <v>5814</v>
      </c>
      <c r="F6">
        <v>312</v>
      </c>
    </row>
    <row r="7" spans="1:6" ht="12.75">
      <c r="A7">
        <v>4</v>
      </c>
      <c r="B7" t="s">
        <v>18</v>
      </c>
      <c r="C7" t="s">
        <v>2</v>
      </c>
      <c r="D7" t="s">
        <v>4</v>
      </c>
      <c r="E7">
        <v>5664</v>
      </c>
      <c r="F7">
        <v>254</v>
      </c>
    </row>
    <row r="8" spans="1:6" ht="12.75">
      <c r="A8">
        <v>5</v>
      </c>
      <c r="B8" t="s">
        <v>12</v>
      </c>
      <c r="C8" t="s">
        <v>2</v>
      </c>
      <c r="D8" t="s">
        <v>4</v>
      </c>
      <c r="E8">
        <v>5467</v>
      </c>
      <c r="F8">
        <v>205</v>
      </c>
    </row>
    <row r="9" spans="1:6" ht="12.75">
      <c r="A9">
        <v>6</v>
      </c>
      <c r="B9" t="s">
        <v>13</v>
      </c>
      <c r="C9" t="s">
        <v>2</v>
      </c>
      <c r="D9" t="s">
        <v>4</v>
      </c>
      <c r="E9">
        <v>4773</v>
      </c>
      <c r="F9">
        <v>163</v>
      </c>
    </row>
    <row r="10" spans="1:6" ht="12.75">
      <c r="A10">
        <v>7</v>
      </c>
      <c r="B10" t="s">
        <v>14</v>
      </c>
      <c r="C10" t="s">
        <v>2</v>
      </c>
      <c r="D10" t="s">
        <v>4</v>
      </c>
      <c r="E10">
        <v>4521</v>
      </c>
      <c r="F10">
        <v>125</v>
      </c>
    </row>
    <row r="11" spans="1:6" ht="12.75">
      <c r="A11">
        <v>8</v>
      </c>
      <c r="B11" t="s">
        <v>15</v>
      </c>
      <c r="C11" t="s">
        <v>5</v>
      </c>
      <c r="D11" t="s">
        <v>4</v>
      </c>
      <c r="E11">
        <v>3212</v>
      </c>
      <c r="F11">
        <v>90</v>
      </c>
    </row>
    <row r="12" spans="1:6" ht="12.75">
      <c r="A12">
        <v>9</v>
      </c>
      <c r="B12" t="s">
        <v>16</v>
      </c>
      <c r="C12" t="s">
        <v>2</v>
      </c>
      <c r="D12" t="s">
        <v>4</v>
      </c>
      <c r="E12">
        <v>2966</v>
      </c>
      <c r="F12">
        <v>58</v>
      </c>
    </row>
    <row r="13" spans="1:6" ht="12.75">
      <c r="A13">
        <v>10</v>
      </c>
      <c r="B13" t="s">
        <v>17</v>
      </c>
      <c r="C13" t="s">
        <v>5</v>
      </c>
      <c r="D13" t="s">
        <v>4</v>
      </c>
      <c r="E13">
        <v>2860</v>
      </c>
      <c r="F13">
        <v>28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1"/>
  <sheetViews>
    <sheetView tabSelected="1" workbookViewId="0" topLeftCell="A1">
      <selection activeCell="R5" sqref="R5"/>
    </sheetView>
  </sheetViews>
  <sheetFormatPr defaultColWidth="9.140625" defaultRowHeight="12.75"/>
  <cols>
    <col min="1" max="1" width="4.7109375" style="0" customWidth="1"/>
    <col min="2" max="2" width="19.00390625" style="0" customWidth="1"/>
    <col min="3" max="3" width="10.421875" style="0" customWidth="1"/>
    <col min="6" max="7" width="9.140625" style="0" hidden="1" customWidth="1"/>
    <col min="8" max="8" width="10.8515625" style="0" bestFit="1" customWidth="1"/>
    <col min="10" max="11" width="5.00390625" style="0" hidden="1" customWidth="1"/>
    <col min="12" max="12" width="7.57421875" style="0" bestFit="1" customWidth="1"/>
    <col min="13" max="13" width="5.00390625" style="0" bestFit="1" customWidth="1"/>
    <col min="14" max="14" width="9.140625" style="35" customWidth="1"/>
  </cols>
  <sheetData>
    <row r="1" spans="2:13" ht="12.75">
      <c r="B1" s="2" t="s">
        <v>19</v>
      </c>
      <c r="C1" s="40" t="s">
        <v>64</v>
      </c>
      <c r="D1" s="40" t="s">
        <v>65</v>
      </c>
      <c r="E1" s="40" t="s">
        <v>66</v>
      </c>
      <c r="K1" s="2"/>
      <c r="L1" s="41">
        <v>1.33</v>
      </c>
      <c r="M1" s="41">
        <v>1.5</v>
      </c>
    </row>
    <row r="2" spans="2:14" s="32" customFormat="1" ht="12.75">
      <c r="B2" s="30"/>
      <c r="C2" s="31" t="s">
        <v>20</v>
      </c>
      <c r="D2" s="31" t="s">
        <v>21</v>
      </c>
      <c r="E2" s="31" t="s">
        <v>25</v>
      </c>
      <c r="F2" s="31" t="s">
        <v>22</v>
      </c>
      <c r="G2" s="31" t="s">
        <v>23</v>
      </c>
      <c r="H2" s="31" t="s">
        <v>63</v>
      </c>
      <c r="I2" s="31" t="s">
        <v>26</v>
      </c>
      <c r="J2" s="33" t="s">
        <v>61</v>
      </c>
      <c r="K2" s="33" t="s">
        <v>62</v>
      </c>
      <c r="L2" s="33" t="s">
        <v>61</v>
      </c>
      <c r="M2" s="33" t="s">
        <v>62</v>
      </c>
      <c r="N2" s="36" t="s">
        <v>55</v>
      </c>
    </row>
    <row r="3" spans="1:14" ht="12.75">
      <c r="A3">
        <f aca="true" t="shared" si="0" ref="A3:A8">RANK(N3,$N$3:$N$8)</f>
        <v>1</v>
      </c>
      <c r="B3" s="5" t="s">
        <v>41</v>
      </c>
      <c r="C3" s="38">
        <v>1384</v>
      </c>
      <c r="D3" s="3"/>
      <c r="E3" s="38">
        <v>1276</v>
      </c>
      <c r="F3" s="3">
        <v>617</v>
      </c>
      <c r="G3" s="3">
        <v>457</v>
      </c>
      <c r="H3" s="3">
        <f>(F3+G3)*1.5</f>
        <v>1611</v>
      </c>
      <c r="I3" s="4">
        <f>C3+E3+H3</f>
        <v>4271</v>
      </c>
      <c r="J3">
        <v>1347</v>
      </c>
      <c r="K3">
        <v>575</v>
      </c>
      <c r="L3" s="34">
        <f>J3*L$1</f>
        <v>1791.51</v>
      </c>
      <c r="M3" s="34">
        <f>K3*M$1</f>
        <v>862.5</v>
      </c>
      <c r="N3" s="37">
        <f aca="true" t="shared" si="1" ref="N3:N8">M3+L3+I3</f>
        <v>6925.01</v>
      </c>
    </row>
    <row r="4" spans="1:14" ht="12.75">
      <c r="A4">
        <f t="shared" si="0"/>
        <v>2</v>
      </c>
      <c r="B4" s="5" t="s">
        <v>42</v>
      </c>
      <c r="C4" s="38">
        <v>1384</v>
      </c>
      <c r="D4" s="38">
        <v>1279</v>
      </c>
      <c r="E4" s="3"/>
      <c r="F4" s="3">
        <v>391</v>
      </c>
      <c r="G4" s="3">
        <v>617</v>
      </c>
      <c r="H4" s="3">
        <f>(F4+G4)*1.5</f>
        <v>1512</v>
      </c>
      <c r="I4" s="4">
        <f>C4+D4+H4</f>
        <v>4175</v>
      </c>
      <c r="L4" s="34"/>
      <c r="M4" s="34"/>
      <c r="N4" s="37">
        <f t="shared" si="1"/>
        <v>4175</v>
      </c>
    </row>
    <row r="5" spans="1:14" ht="12.75">
      <c r="A5">
        <f t="shared" si="0"/>
        <v>3</v>
      </c>
      <c r="B5" s="5" t="s">
        <v>43</v>
      </c>
      <c r="C5" s="3">
        <v>807</v>
      </c>
      <c r="D5" s="38">
        <v>1240</v>
      </c>
      <c r="E5" s="38">
        <v>1089</v>
      </c>
      <c r="F5" s="3">
        <v>457</v>
      </c>
      <c r="G5" s="3">
        <v>391</v>
      </c>
      <c r="H5" s="3">
        <f>(F5+G5)*1.5</f>
        <v>1272</v>
      </c>
      <c r="I5" s="39">
        <f>D5+E5+H5</f>
        <v>3601</v>
      </c>
      <c r="L5" s="34"/>
      <c r="M5" s="34"/>
      <c r="N5" s="37">
        <f t="shared" si="1"/>
        <v>3601</v>
      </c>
    </row>
    <row r="6" spans="1:14" ht="12.75">
      <c r="A6">
        <f t="shared" si="0"/>
        <v>4</v>
      </c>
      <c r="B6" s="5" t="s">
        <v>44</v>
      </c>
      <c r="C6" s="38">
        <v>412</v>
      </c>
      <c r="D6" s="38">
        <v>1206</v>
      </c>
      <c r="E6" s="3"/>
      <c r="F6" s="3">
        <v>262</v>
      </c>
      <c r="G6" s="3">
        <v>146</v>
      </c>
      <c r="H6" s="3">
        <f>(F6+G6)*1.5</f>
        <v>612</v>
      </c>
      <c r="I6" s="4">
        <f>C6+D6+H6</f>
        <v>2230</v>
      </c>
      <c r="L6" s="34"/>
      <c r="M6" s="34"/>
      <c r="N6" s="37">
        <f t="shared" si="1"/>
        <v>2230</v>
      </c>
    </row>
    <row r="7" spans="1:14" ht="12.75">
      <c r="A7">
        <f t="shared" si="0"/>
        <v>5</v>
      </c>
      <c r="B7" s="5" t="s">
        <v>45</v>
      </c>
      <c r="C7" s="38">
        <v>748</v>
      </c>
      <c r="D7" s="3"/>
      <c r="E7" s="3"/>
      <c r="F7" s="3">
        <v>121</v>
      </c>
      <c r="G7" s="3">
        <v>56</v>
      </c>
      <c r="H7" s="3">
        <v>266</v>
      </c>
      <c r="I7" s="4">
        <f>C7+D7+H7+E7</f>
        <v>1014</v>
      </c>
      <c r="L7" s="34"/>
      <c r="M7" s="34"/>
      <c r="N7" s="37">
        <f t="shared" si="1"/>
        <v>1014</v>
      </c>
    </row>
    <row r="8" spans="1:14" ht="12.75">
      <c r="A8">
        <f t="shared" si="0"/>
        <v>6</v>
      </c>
      <c r="B8" s="5" t="s">
        <v>46</v>
      </c>
      <c r="C8" s="3"/>
      <c r="D8" s="38">
        <v>911</v>
      </c>
      <c r="E8" s="3"/>
      <c r="F8" s="3"/>
      <c r="G8" s="3"/>
      <c r="H8" s="3"/>
      <c r="I8" s="4">
        <f>C8+D8+H8+E8</f>
        <v>911</v>
      </c>
      <c r="L8" s="34"/>
      <c r="M8" s="34"/>
      <c r="N8" s="37">
        <f t="shared" si="1"/>
        <v>911</v>
      </c>
    </row>
    <row r="9" spans="2:14" ht="12.75">
      <c r="B9" s="6"/>
      <c r="L9" s="34"/>
      <c r="M9" s="34"/>
      <c r="N9" s="37"/>
    </row>
    <row r="10" spans="2:14" ht="12.75">
      <c r="B10" s="6"/>
      <c r="L10" s="34"/>
      <c r="M10" s="34"/>
      <c r="N10" s="37"/>
    </row>
    <row r="11" spans="2:14" ht="12.75">
      <c r="B11" s="7" t="s">
        <v>27</v>
      </c>
      <c r="L11" s="34"/>
      <c r="M11" s="34"/>
      <c r="N11" s="37"/>
    </row>
    <row r="12" spans="1:14" ht="12.75">
      <c r="A12">
        <f>RANK(N12,$N$12:$N$24)</f>
        <v>1</v>
      </c>
      <c r="B12" s="5" t="s">
        <v>28</v>
      </c>
      <c r="C12" s="38">
        <v>914</v>
      </c>
      <c r="D12" s="38">
        <v>993</v>
      </c>
      <c r="E12" s="3">
        <v>758</v>
      </c>
      <c r="F12" s="3">
        <v>299</v>
      </c>
      <c r="G12" s="3">
        <v>262</v>
      </c>
      <c r="H12" s="3">
        <v>842</v>
      </c>
      <c r="I12" s="4">
        <f>C12+D12+H12</f>
        <v>2749</v>
      </c>
      <c r="J12">
        <v>688</v>
      </c>
      <c r="K12">
        <v>312</v>
      </c>
      <c r="L12" s="34">
        <f aca="true" t="shared" si="2" ref="L12:M15">J12*L$1</f>
        <v>915.0400000000001</v>
      </c>
      <c r="M12" s="34">
        <f t="shared" si="2"/>
        <v>468</v>
      </c>
      <c r="N12" s="37">
        <f aca="true" t="shared" si="3" ref="N12:N24">M12+L12+I12</f>
        <v>4132.04</v>
      </c>
    </row>
    <row r="13" spans="1:14" ht="12.75">
      <c r="A13">
        <f aca="true" t="shared" si="4" ref="A13:A24">RANK(N13,$N$12:$N$24)</f>
        <v>2</v>
      </c>
      <c r="B13" s="5" t="s">
        <v>32</v>
      </c>
      <c r="C13" s="3">
        <v>220</v>
      </c>
      <c r="D13" s="38">
        <v>364</v>
      </c>
      <c r="E13" s="38">
        <v>458</v>
      </c>
      <c r="F13" s="3">
        <v>229</v>
      </c>
      <c r="G13" s="3">
        <v>341</v>
      </c>
      <c r="H13" s="3">
        <f>(F13+G13)*1.5</f>
        <v>855</v>
      </c>
      <c r="I13" s="4">
        <f>D13+H13+E13</f>
        <v>1677</v>
      </c>
      <c r="J13">
        <v>1530</v>
      </c>
      <c r="K13">
        <v>163</v>
      </c>
      <c r="L13" s="34">
        <f t="shared" si="2"/>
        <v>2034.9</v>
      </c>
      <c r="M13" s="34">
        <f t="shared" si="2"/>
        <v>244.5</v>
      </c>
      <c r="N13" s="37">
        <f t="shared" si="3"/>
        <v>3956.4</v>
      </c>
    </row>
    <row r="14" spans="1:14" ht="12.75">
      <c r="A14">
        <f t="shared" si="4"/>
        <v>3</v>
      </c>
      <c r="B14" s="5" t="s">
        <v>29</v>
      </c>
      <c r="C14" s="3">
        <v>703</v>
      </c>
      <c r="D14" s="38">
        <v>993</v>
      </c>
      <c r="E14" s="38">
        <v>829</v>
      </c>
      <c r="F14" s="3">
        <v>171</v>
      </c>
      <c r="G14" s="3">
        <v>146</v>
      </c>
      <c r="H14" s="3">
        <v>476</v>
      </c>
      <c r="I14" s="4">
        <f>D14+H14+E14</f>
        <v>2298</v>
      </c>
      <c r="J14">
        <v>735</v>
      </c>
      <c r="K14">
        <v>389</v>
      </c>
      <c r="L14" s="34">
        <f t="shared" si="2"/>
        <v>977.5500000000001</v>
      </c>
      <c r="M14" s="34">
        <f t="shared" si="2"/>
        <v>583.5</v>
      </c>
      <c r="N14" s="37">
        <f t="shared" si="3"/>
        <v>3859.05</v>
      </c>
    </row>
    <row r="15" spans="1:14" ht="12.75">
      <c r="A15">
        <f t="shared" si="4"/>
        <v>4</v>
      </c>
      <c r="B15" s="5" t="s">
        <v>40</v>
      </c>
      <c r="C15" s="3"/>
      <c r="D15" s="38">
        <v>671</v>
      </c>
      <c r="E15" s="38">
        <v>671</v>
      </c>
      <c r="F15" s="3">
        <v>199</v>
      </c>
      <c r="G15" s="3">
        <v>171</v>
      </c>
      <c r="H15" s="3">
        <f>(F15+G15)*1.5</f>
        <v>555</v>
      </c>
      <c r="I15" s="4">
        <f>C15+D15+H15+E15</f>
        <v>1897</v>
      </c>
      <c r="J15">
        <v>735</v>
      </c>
      <c r="K15">
        <v>254</v>
      </c>
      <c r="L15" s="34">
        <f t="shared" si="2"/>
        <v>977.5500000000001</v>
      </c>
      <c r="M15" s="34">
        <f t="shared" si="2"/>
        <v>381</v>
      </c>
      <c r="N15" s="37">
        <f t="shared" si="3"/>
        <v>3255.55</v>
      </c>
    </row>
    <row r="16" spans="1:14" ht="12.75">
      <c r="A16">
        <f t="shared" si="4"/>
        <v>5</v>
      </c>
      <c r="B16" s="5" t="s">
        <v>34</v>
      </c>
      <c r="C16" s="38">
        <v>287</v>
      </c>
      <c r="D16" s="38">
        <v>410</v>
      </c>
      <c r="E16" s="3">
        <v>238</v>
      </c>
      <c r="F16" s="3">
        <v>146</v>
      </c>
      <c r="G16" s="3">
        <v>229</v>
      </c>
      <c r="H16" s="3">
        <v>563</v>
      </c>
      <c r="I16" s="4">
        <f>C16+D16+H16</f>
        <v>1260</v>
      </c>
      <c r="J16">
        <v>676</v>
      </c>
      <c r="K16">
        <v>205</v>
      </c>
      <c r="L16" s="34">
        <f aca="true" t="shared" si="5" ref="L16:L21">J16*L$1</f>
        <v>899.08</v>
      </c>
      <c r="M16" s="34">
        <f aca="true" t="shared" si="6" ref="M16:M21">K16*M$1</f>
        <v>307.5</v>
      </c>
      <c r="N16" s="37">
        <f t="shared" si="3"/>
        <v>2466.58</v>
      </c>
    </row>
    <row r="17" spans="1:14" ht="12.75">
      <c r="A17">
        <f t="shared" si="4"/>
        <v>6</v>
      </c>
      <c r="B17" s="5" t="s">
        <v>30</v>
      </c>
      <c r="C17" s="38">
        <v>534</v>
      </c>
      <c r="D17" s="38">
        <v>693</v>
      </c>
      <c r="E17" s="3"/>
      <c r="F17" s="3">
        <v>341</v>
      </c>
      <c r="G17" s="3">
        <v>299</v>
      </c>
      <c r="H17" s="3">
        <f>(F17+G17)*1.5</f>
        <v>960</v>
      </c>
      <c r="I17" s="4">
        <f>C17+D17+H17+E17</f>
        <v>2187</v>
      </c>
      <c r="L17" s="34"/>
      <c r="M17" s="34"/>
      <c r="N17" s="37">
        <f t="shared" si="3"/>
        <v>2187</v>
      </c>
    </row>
    <row r="18" spans="1:14" ht="12.75">
      <c r="A18">
        <f t="shared" si="4"/>
        <v>7</v>
      </c>
      <c r="B18" s="5" t="s">
        <v>31</v>
      </c>
      <c r="C18" s="38">
        <v>610</v>
      </c>
      <c r="D18" s="38">
        <v>769</v>
      </c>
      <c r="E18" s="3"/>
      <c r="F18" s="3">
        <v>99</v>
      </c>
      <c r="G18" s="3">
        <v>121</v>
      </c>
      <c r="H18" s="3">
        <f>(F18+G18)*1.5</f>
        <v>330</v>
      </c>
      <c r="I18" s="4">
        <f>C18+D18+H18+E18</f>
        <v>1709</v>
      </c>
      <c r="L18" s="34"/>
      <c r="M18" s="34"/>
      <c r="N18" s="37">
        <f t="shared" si="3"/>
        <v>1709</v>
      </c>
    </row>
    <row r="19" spans="1:14" ht="12.75">
      <c r="A19">
        <f t="shared" si="4"/>
        <v>8</v>
      </c>
      <c r="B19" s="5" t="s">
        <v>39</v>
      </c>
      <c r="C19" s="3"/>
      <c r="D19" s="38">
        <v>369</v>
      </c>
      <c r="E19" s="38">
        <v>572</v>
      </c>
      <c r="F19" s="3"/>
      <c r="G19" s="3"/>
      <c r="H19" s="3"/>
      <c r="I19" s="4">
        <f>C19+D19+H19+E19</f>
        <v>941</v>
      </c>
      <c r="J19">
        <v>287</v>
      </c>
      <c r="K19">
        <v>125</v>
      </c>
      <c r="L19" s="34">
        <f t="shared" si="5"/>
        <v>381.71000000000004</v>
      </c>
      <c r="M19" s="34">
        <f t="shared" si="6"/>
        <v>187.5</v>
      </c>
      <c r="N19" s="37">
        <f t="shared" si="3"/>
        <v>1510.21</v>
      </c>
    </row>
    <row r="20" spans="1:14" ht="12.75">
      <c r="A20">
        <f t="shared" si="4"/>
        <v>9</v>
      </c>
      <c r="B20" s="5" t="s">
        <v>33</v>
      </c>
      <c r="C20" s="3">
        <v>384</v>
      </c>
      <c r="D20" s="38">
        <v>614</v>
      </c>
      <c r="E20" s="38">
        <v>487</v>
      </c>
      <c r="F20" s="3">
        <v>77</v>
      </c>
      <c r="G20" s="3">
        <v>99</v>
      </c>
      <c r="H20" s="3">
        <f>(F20+G20)*1.5</f>
        <v>264</v>
      </c>
      <c r="I20" s="4">
        <f>D20+H20+E20</f>
        <v>1365</v>
      </c>
      <c r="L20" s="34"/>
      <c r="M20" s="34"/>
      <c r="N20" s="37">
        <f t="shared" si="3"/>
        <v>1365</v>
      </c>
    </row>
    <row r="21" spans="1:14" ht="12.75">
      <c r="A21">
        <f t="shared" si="4"/>
        <v>10</v>
      </c>
      <c r="B21" s="5" t="s">
        <v>35</v>
      </c>
      <c r="C21" s="3">
        <v>190</v>
      </c>
      <c r="D21" s="38">
        <v>216</v>
      </c>
      <c r="E21" s="38">
        <v>219</v>
      </c>
      <c r="F21" s="3">
        <v>56</v>
      </c>
      <c r="G21" s="3">
        <v>56</v>
      </c>
      <c r="H21" s="3">
        <f>(F21+G21)*1.5</f>
        <v>168</v>
      </c>
      <c r="I21" s="4">
        <f>D21+H21+E21</f>
        <v>603</v>
      </c>
      <c r="J21">
        <v>393</v>
      </c>
      <c r="K21">
        <v>58</v>
      </c>
      <c r="L21" s="34">
        <f t="shared" si="5"/>
        <v>522.69</v>
      </c>
      <c r="M21" s="34">
        <f t="shared" si="6"/>
        <v>87</v>
      </c>
      <c r="N21" s="37">
        <f t="shared" si="3"/>
        <v>1212.69</v>
      </c>
    </row>
    <row r="22" spans="1:14" ht="12.75">
      <c r="A22">
        <f t="shared" si="4"/>
        <v>11</v>
      </c>
      <c r="B22" s="5" t="s">
        <v>37</v>
      </c>
      <c r="C22" s="3"/>
      <c r="D22" s="38">
        <v>105</v>
      </c>
      <c r="E22" s="3"/>
      <c r="F22" s="3">
        <v>37</v>
      </c>
      <c r="G22" s="3">
        <v>37</v>
      </c>
      <c r="H22" s="3">
        <f>(F22+G22)*1.5</f>
        <v>111</v>
      </c>
      <c r="I22" s="4">
        <f>C22+D22+H22+E22</f>
        <v>216</v>
      </c>
      <c r="J22">
        <v>78</v>
      </c>
      <c r="K22">
        <v>90</v>
      </c>
      <c r="L22" s="34">
        <f>J22*L$1</f>
        <v>103.74000000000001</v>
      </c>
      <c r="M22" s="34">
        <f>K22*M$1</f>
        <v>135</v>
      </c>
      <c r="N22" s="37">
        <f t="shared" si="3"/>
        <v>454.74</v>
      </c>
    </row>
    <row r="23" spans="1:14" ht="12.75">
      <c r="A23">
        <f t="shared" si="4"/>
        <v>12</v>
      </c>
      <c r="B23" s="5" t="s">
        <v>38</v>
      </c>
      <c r="C23" s="3"/>
      <c r="D23" s="38">
        <v>300</v>
      </c>
      <c r="E23" s="3"/>
      <c r="F23" s="3"/>
      <c r="G23" s="3"/>
      <c r="H23" s="3"/>
      <c r="I23" s="4">
        <f>C23+D23+H23+E23</f>
        <v>300</v>
      </c>
      <c r="L23" s="34"/>
      <c r="M23" s="34"/>
      <c r="N23" s="37">
        <f t="shared" si="3"/>
        <v>300</v>
      </c>
    </row>
    <row r="24" spans="1:14" ht="12.75">
      <c r="A24">
        <f t="shared" si="4"/>
        <v>13</v>
      </c>
      <c r="B24" s="5" t="s">
        <v>36</v>
      </c>
      <c r="C24" s="3"/>
      <c r="D24" s="38">
        <v>87</v>
      </c>
      <c r="E24" s="3"/>
      <c r="F24" s="3">
        <v>18</v>
      </c>
      <c r="G24" s="3">
        <v>18</v>
      </c>
      <c r="H24" s="3">
        <f>(F24+G24)*1.5</f>
        <v>54</v>
      </c>
      <c r="I24" s="4">
        <f>C24+D24+H24+E24</f>
        <v>141</v>
      </c>
      <c r="J24">
        <v>38</v>
      </c>
      <c r="K24">
        <v>28</v>
      </c>
      <c r="L24" s="34">
        <f>J24*L$1</f>
        <v>50.540000000000006</v>
      </c>
      <c r="M24" s="34">
        <f>K24*M$1</f>
        <v>42</v>
      </c>
      <c r="N24" s="37">
        <f t="shared" si="3"/>
        <v>233.54000000000002</v>
      </c>
    </row>
    <row r="25" ht="12.75">
      <c r="B25" s="8"/>
    </row>
    <row r="26" ht="12.75">
      <c r="B26" s="9"/>
    </row>
    <row r="27" ht="12.75">
      <c r="B27" s="10"/>
    </row>
    <row r="28" ht="12.75">
      <c r="B28" s="9"/>
    </row>
    <row r="29" ht="12.75">
      <c r="B29" s="10"/>
    </row>
    <row r="30" ht="12.75">
      <c r="B30" s="9"/>
    </row>
    <row r="31" ht="12.75">
      <c r="B31" s="10"/>
    </row>
    <row r="32" ht="12.75">
      <c r="B32" s="11"/>
    </row>
    <row r="33" ht="12.75">
      <c r="B33" s="12"/>
    </row>
    <row r="34" ht="12.75">
      <c r="B34" s="13"/>
    </row>
    <row r="35" ht="12.75">
      <c r="B35" s="10"/>
    </row>
    <row r="36" ht="12.75">
      <c r="B36" s="9"/>
    </row>
    <row r="37" ht="12.75">
      <c r="B37" s="10"/>
    </row>
    <row r="38" ht="12.75">
      <c r="B38" s="9"/>
    </row>
    <row r="39" ht="12.75">
      <c r="B39" s="10"/>
    </row>
    <row r="40" ht="12.75">
      <c r="B40" s="9"/>
    </row>
    <row r="41" ht="12.75">
      <c r="B41" s="10"/>
    </row>
    <row r="42" ht="12.75">
      <c r="B42" s="11"/>
    </row>
    <row r="43" ht="12.75">
      <c r="B43" s="12"/>
    </row>
    <row r="44" ht="12.75">
      <c r="B44" s="13"/>
    </row>
    <row r="45" ht="12.75">
      <c r="B45" s="10"/>
    </row>
    <row r="46" ht="12.75">
      <c r="B46" s="9"/>
    </row>
    <row r="47" ht="12.75">
      <c r="B47" s="10"/>
    </row>
    <row r="48" ht="12.75">
      <c r="B48" s="9"/>
    </row>
    <row r="49" ht="12.75">
      <c r="B49" s="10"/>
    </row>
    <row r="50" ht="12.75">
      <c r="B50" s="9"/>
    </row>
    <row r="51" ht="12.75">
      <c r="B51" s="10"/>
    </row>
  </sheetData>
  <printOptions/>
  <pageMargins left="0.75" right="0.75" top="1" bottom="1" header="0.5" footer="0.5"/>
  <pageSetup horizontalDpi="96" verticalDpi="96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Mihai</dc:creator>
  <cp:keywords/>
  <dc:description/>
  <cp:lastModifiedBy>Claudia Mihai</cp:lastModifiedBy>
  <cp:lastPrinted>2007-12-01T12:59:43Z</cp:lastPrinted>
  <dcterms:created xsi:type="dcterms:W3CDTF">2007-12-01T11:11:51Z</dcterms:created>
  <dcterms:modified xsi:type="dcterms:W3CDTF">2008-01-27T18:21:56Z</dcterms:modified>
  <cp:category/>
  <cp:version/>
  <cp:contentType/>
  <cp:contentStatus/>
</cp:coreProperties>
</file>